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idy Marcela Alfaro\Desktop\informe final\"/>
    </mc:Choice>
  </mc:AlternateContent>
  <bookViews>
    <workbookView xWindow="0" yWindow="0" windowWidth="20490" windowHeight="7755"/>
  </bookViews>
  <sheets>
    <sheet name="Hoja1" sheetId="1" r:id="rId1"/>
  </sheets>
  <definedNames>
    <definedName name="_xlnm._FilterDatabase" localSheetId="0" hidden="1">Hoja1!$A$2:$J$20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1" l="1"/>
  <c r="D37" i="1" s="1"/>
  <c r="F37" i="1"/>
  <c r="G37" i="1"/>
  <c r="C27" i="1"/>
  <c r="D27" i="1" s="1"/>
  <c r="C28" i="1"/>
  <c r="D28" i="1" s="1"/>
  <c r="C29" i="1"/>
  <c r="D29" i="1" s="1"/>
  <c r="C30" i="1"/>
  <c r="D30" i="1" s="1"/>
  <c r="C31" i="1"/>
  <c r="D31" i="1" s="1"/>
  <c r="C32" i="1"/>
  <c r="D32" i="1" s="1"/>
  <c r="C33" i="1"/>
  <c r="D33" i="1" s="1"/>
  <c r="C34" i="1"/>
  <c r="D34" i="1" s="1"/>
  <c r="C36" i="1"/>
  <c r="D36" i="1" s="1"/>
  <c r="C35" i="1"/>
  <c r="D35" i="1" s="1"/>
  <c r="C26" i="1"/>
  <c r="D26" i="1" s="1"/>
  <c r="C25" i="1"/>
  <c r="D25" i="1" s="1"/>
  <c r="C24" i="1"/>
  <c r="D24" i="1" s="1"/>
  <c r="C23" i="1"/>
  <c r="D23" i="1" s="1"/>
  <c r="C22" i="1"/>
  <c r="D22" i="1" s="1"/>
  <c r="F36" i="1"/>
  <c r="G36" i="1" s="1"/>
  <c r="F35" i="1"/>
  <c r="G35" i="1" s="1"/>
  <c r="H35" i="1" s="1"/>
  <c r="F34" i="1"/>
  <c r="G34" i="1" s="1"/>
  <c r="F33" i="1"/>
  <c r="G33" i="1" s="1"/>
  <c r="F32" i="1"/>
  <c r="G32" i="1" s="1"/>
  <c r="F31" i="1"/>
  <c r="G31" i="1" s="1"/>
  <c r="F30" i="1"/>
  <c r="G30" i="1"/>
  <c r="F29" i="1"/>
  <c r="G29" i="1"/>
  <c r="F28" i="1"/>
  <c r="G28" i="1"/>
  <c r="F27" i="1"/>
  <c r="G27" i="1"/>
  <c r="F26" i="1"/>
  <c r="G26" i="1"/>
  <c r="H26" i="1" s="1"/>
  <c r="F25" i="1"/>
  <c r="G25" i="1"/>
  <c r="H25" i="1" s="1"/>
  <c r="F24" i="1"/>
  <c r="G24" i="1"/>
  <c r="F23" i="1"/>
  <c r="G23" i="1" s="1"/>
  <c r="F22" i="1"/>
  <c r="G22" i="1" s="1"/>
  <c r="C21" i="1"/>
  <c r="D21" i="1" s="1"/>
  <c r="F21" i="1"/>
  <c r="G21" i="1" s="1"/>
  <c r="C20" i="1"/>
  <c r="D20" i="1" s="1"/>
  <c r="F20" i="1"/>
  <c r="G20" i="1"/>
  <c r="H21" i="1" l="1"/>
  <c r="H36" i="1"/>
  <c r="H24" i="1"/>
  <c r="H23" i="1"/>
  <c r="H37" i="1"/>
  <c r="H20" i="1"/>
  <c r="H22" i="1"/>
  <c r="H34" i="1"/>
  <c r="H32" i="1"/>
  <c r="H30" i="1"/>
  <c r="H28" i="1"/>
  <c r="H33" i="1"/>
  <c r="H31" i="1"/>
  <c r="H29" i="1"/>
  <c r="H27" i="1"/>
  <c r="C19" i="1"/>
  <c r="D19" i="1" s="1"/>
  <c r="F19" i="1"/>
  <c r="G19" i="1" s="1"/>
  <c r="H19" i="1" s="1"/>
  <c r="E15" i="1"/>
  <c r="F15" i="1" s="1"/>
  <c r="G15" i="1" s="1"/>
  <c r="C15" i="1"/>
  <c r="D15" i="1" s="1"/>
  <c r="C16" i="1"/>
  <c r="D16" i="1" s="1"/>
  <c r="F16" i="1"/>
  <c r="G16" i="1" s="1"/>
  <c r="C17" i="1"/>
  <c r="D17" i="1" s="1"/>
  <c r="F17" i="1"/>
  <c r="G17" i="1" s="1"/>
  <c r="C18" i="1"/>
  <c r="D18" i="1" s="1"/>
  <c r="F18" i="1"/>
  <c r="G18" i="1" s="1"/>
  <c r="E14" i="1"/>
  <c r="F14" i="1" s="1"/>
  <c r="G14" i="1" s="1"/>
  <c r="C14" i="1"/>
  <c r="D14" i="1" s="1"/>
  <c r="H18" i="1" l="1"/>
  <c r="H17" i="1"/>
  <c r="H16" i="1"/>
  <c r="H15" i="1"/>
  <c r="H14" i="1"/>
  <c r="B13" i="1"/>
  <c r="C13" i="1" s="1"/>
  <c r="D13" i="1" s="1"/>
  <c r="C9" i="1"/>
  <c r="D9" i="1" s="1"/>
  <c r="F9" i="1"/>
  <c r="G9" i="1"/>
  <c r="C10" i="1"/>
  <c r="D10" i="1" s="1"/>
  <c r="F10" i="1"/>
  <c r="G10" i="1" s="1"/>
  <c r="C11" i="1"/>
  <c r="D11" i="1" s="1"/>
  <c r="F11" i="1"/>
  <c r="G11" i="1" s="1"/>
  <c r="C12" i="1"/>
  <c r="D12" i="1" s="1"/>
  <c r="F12" i="1"/>
  <c r="G12" i="1" s="1"/>
  <c r="F13" i="1"/>
  <c r="G13" i="1" s="1"/>
  <c r="F8" i="1"/>
  <c r="G8" i="1" s="1"/>
  <c r="C8" i="1"/>
  <c r="D8" i="1" s="1"/>
  <c r="C7" i="1"/>
  <c r="D7" i="1" s="1"/>
  <c r="F7" i="1"/>
  <c r="G7" i="1" s="1"/>
  <c r="H9" i="1" l="1"/>
  <c r="H7" i="1"/>
  <c r="H10" i="1"/>
  <c r="H8" i="1"/>
  <c r="H13" i="1"/>
  <c r="H12" i="1"/>
  <c r="H11" i="1"/>
  <c r="F4" i="1"/>
  <c r="G4" i="1" s="1"/>
  <c r="F5" i="1"/>
  <c r="G5" i="1" s="1"/>
  <c r="F6" i="1"/>
  <c r="G6" i="1" s="1"/>
  <c r="C4" i="1"/>
  <c r="D4" i="1" s="1"/>
  <c r="C5" i="1"/>
  <c r="D5" i="1" s="1"/>
  <c r="C6" i="1"/>
  <c r="D6" i="1" s="1"/>
  <c r="F3" i="1"/>
  <c r="G3" i="1" s="1"/>
  <c r="C3" i="1"/>
  <c r="D3" i="1" s="1"/>
  <c r="H5" i="1" l="1"/>
  <c r="H3" i="1"/>
  <c r="H4" i="1"/>
  <c r="H6" i="1"/>
</calcChain>
</file>

<file path=xl/sharedStrings.xml><?xml version="1.0" encoding="utf-8"?>
<sst xmlns="http://schemas.openxmlformats.org/spreadsheetml/2006/main" count="81" uniqueCount="48">
  <si>
    <t>ESTABLECIMIENTO</t>
  </si>
  <si>
    <t>POBLACION (N° INTERNOS)</t>
  </si>
  <si>
    <t>IBAGUE</t>
  </si>
  <si>
    <t>CONSUMO FACTURADO X MES m3</t>
  </si>
  <si>
    <t>CCV (INTERNOS/8)</t>
  </si>
  <si>
    <t>CONSUMO FACTURADO X MES LITROS</t>
  </si>
  <si>
    <t>CONSUMO FACTURADO X DIA LITROS</t>
  </si>
  <si>
    <t>TOTAL POBLACION</t>
  </si>
  <si>
    <t>A (CONSUMO/POBLACION) (LITROS/PERSONA)</t>
  </si>
  <si>
    <t>TUNJA</t>
  </si>
  <si>
    <t>AGUADAS</t>
  </si>
  <si>
    <t>FLORENCIA</t>
  </si>
  <si>
    <t>FORMATO DE PORCENTAJE DE AGUA DISTRIBUIDA</t>
  </si>
  <si>
    <t>MAYOR A 150 L/HAB</t>
  </si>
  <si>
    <t>NO CUMPLE</t>
  </si>
  <si>
    <t>CUMPLE</t>
  </si>
  <si>
    <t>SABANALARGA</t>
  </si>
  <si>
    <t>SOGAMOSO</t>
  </si>
  <si>
    <t>FUSAGASUGA</t>
  </si>
  <si>
    <t>MALAGA</t>
  </si>
  <si>
    <t>BELLAVISTA</t>
  </si>
  <si>
    <t>LA PAZ ITAGUI</t>
  </si>
  <si>
    <t>PEDREGAL</t>
  </si>
  <si>
    <t>CARTAGENA</t>
  </si>
  <si>
    <t>VDPAR JDCL</t>
  </si>
  <si>
    <t>VDPAR MAXIMA</t>
  </si>
  <si>
    <t>RIOHACHA</t>
  </si>
  <si>
    <t>GIRON</t>
  </si>
  <si>
    <t>BUCARAMANGA RM</t>
  </si>
  <si>
    <t>MANIZALES</t>
  </si>
  <si>
    <t>ANSERMA</t>
  </si>
  <si>
    <t>PACORA</t>
  </si>
  <si>
    <t>PENSILVANIA</t>
  </si>
  <si>
    <t>RIOSUCIO</t>
  </si>
  <si>
    <t>SALAMINA</t>
  </si>
  <si>
    <t>RM MANIZALES</t>
  </si>
  <si>
    <t>CALARCA</t>
  </si>
  <si>
    <t>ARMENIA</t>
  </si>
  <si>
    <t>RM ARMENIA</t>
  </si>
  <si>
    <t>STA ROSA DE CABAL</t>
  </si>
  <si>
    <t>RM PEREIRA</t>
  </si>
  <si>
    <t>ARMERO GUAYABAL</t>
  </si>
  <si>
    <t>HONDA</t>
  </si>
  <si>
    <t>LIBANO</t>
  </si>
  <si>
    <t>PTO BOYACA</t>
  </si>
  <si>
    <t>LA DORADA</t>
  </si>
  <si>
    <r>
      <rPr>
        <b/>
        <sz val="9"/>
        <color theme="1"/>
        <rFont val="Arial Narrow"/>
        <family val="2"/>
      </rPr>
      <t>NOTA:</t>
    </r>
    <r>
      <rPr>
        <sz val="9"/>
        <color theme="1"/>
        <rFont val="Arial Narrow"/>
        <family val="2"/>
      </rPr>
      <t xml:space="preserve"> El porcentaje de perdidas no se tiene definido ya que se debe levantar esta informacion en los establecimientos. Se debe consultar ademas con los reportes de entrega de agua a los internos, pero la informacion está en manos de INPEC. El consumo de agua tambien se ve disminuido por la regulacion de agua que se hace por parte de la guardia, en aras de disminuir desperdicios. Se consideró el mes de Noviembre de 2017, facturado por las empresas de servicios publicos. Se muestran 10 establecimientos como muestra representativa de los ERONES con el 7,35% de los establecimientos de los 136 establecimientos en total. La informacion aqui suministrada depende tambien de la efectividad en la labor de medicion realizada por las empresas prestadoras de servicios publicos.</t>
    </r>
  </si>
  <si>
    <t>MONTERIA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</si>
</sst>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sz val="11"/>
      <color theme="1"/>
      <name val="Arial Narrow"/>
      <family val="2"/>
    </font>
    <font>
      <b/>
      <sz val="11"/>
      <color rgb="FFFA7D00"/>
      <name val="Arial Narrow"/>
      <family val="2"/>
    </font>
    <font>
      <b/>
      <sz val="11"/>
      <color theme="0"/>
      <name val="Arial Narrow"/>
      <family val="2"/>
    </font>
    <font>
      <b/>
      <sz val="11"/>
      <color theme="1"/>
      <name val="Arial Narrow"/>
      <family val="2"/>
    </font>
    <font>
      <sz val="9"/>
      <color theme="1"/>
      <name val="Arial Narrow"/>
      <family val="2"/>
    </font>
    <font>
      <b/>
      <sz val="9"/>
      <color theme="1"/>
      <name val="Arial Narrow"/>
      <family val="2"/>
    </font>
  </fonts>
  <fills count="7">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rgb="FF92D050"/>
        <bgColor indexed="64"/>
      </patternFill>
    </fill>
    <fill>
      <patternFill patternType="solid">
        <fgColor theme="5" tint="0.39997558519241921"/>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double">
        <color rgb="FF3F3F3F"/>
      </top>
      <bottom/>
      <diagonal/>
    </border>
  </borders>
  <cellStyleXfs count="4">
    <xf numFmtId="0" fontId="0" fillId="0" borderId="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cellStyleXfs>
  <cellXfs count="12">
    <xf numFmtId="0" fontId="0" fillId="0" borderId="0" xfId="0"/>
    <xf numFmtId="0" fontId="5" fillId="2" borderId="1" xfId="1" applyFont="1" applyAlignment="1">
      <alignment horizontal="center" vertical="center"/>
    </xf>
    <xf numFmtId="0" fontId="5" fillId="2" borderId="1" xfId="1" applyFont="1" applyAlignment="1">
      <alignment horizontal="center" vertical="center" wrapText="1"/>
    </xf>
    <xf numFmtId="0" fontId="4" fillId="4" borderId="3" xfId="3" applyFont="1" applyAlignment="1">
      <alignment horizontal="center" vertical="center"/>
    </xf>
    <xf numFmtId="1" fontId="4" fillId="4" borderId="3" xfId="3" applyNumberFormat="1" applyFont="1" applyAlignment="1">
      <alignment horizontal="center" vertical="center"/>
    </xf>
    <xf numFmtId="1" fontId="4" fillId="5" borderId="3" xfId="3" applyNumberFormat="1" applyFont="1" applyFill="1" applyAlignment="1">
      <alignment horizontal="center" vertical="center"/>
    </xf>
    <xf numFmtId="1" fontId="4" fillId="6" borderId="3" xfId="3" applyNumberFormat="1" applyFont="1" applyFill="1" applyAlignment="1">
      <alignment horizontal="center" vertical="center"/>
    </xf>
    <xf numFmtId="0" fontId="7" fillId="4" borderId="3" xfId="3" applyFont="1" applyAlignment="1">
      <alignment horizontal="center" vertical="center"/>
    </xf>
    <xf numFmtId="0" fontId="7" fillId="4" borderId="3" xfId="3" applyFont="1" applyAlignment="1">
      <alignment horizontal="center" vertical="center" wrapText="1"/>
    </xf>
    <xf numFmtId="0" fontId="6" fillId="3" borderId="2" xfId="2" applyFont="1" applyAlignment="1">
      <alignment horizontal="center"/>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cellXfs>
  <cellStyles count="4">
    <cellStyle name="Cálculo" xfId="1" builtinId="22"/>
    <cellStyle name="Celda de comprobación" xfId="2" builtinId="23"/>
    <cellStyle name="Normal" xfId="0" builtinId="0"/>
    <cellStyle name="Notas"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110" zoomScaleNormal="110" workbookViewId="0">
      <pane ySplit="2025" activePane="bottomLeft"/>
      <selection activeCell="B2" sqref="B1:B1048576"/>
      <selection pane="bottomLeft" activeCell="C7" sqref="C7"/>
    </sheetView>
  </sheetViews>
  <sheetFormatPr baseColWidth="10" defaultRowHeight="15" x14ac:dyDescent="0.25"/>
  <cols>
    <col min="1" max="1" width="18.140625" customWidth="1"/>
    <col min="2" max="2" width="13" customWidth="1"/>
    <col min="3" max="3" width="13.5703125" customWidth="1"/>
    <col min="4" max="4" width="12.85546875" customWidth="1"/>
    <col min="5" max="7" width="17.5703125" customWidth="1"/>
    <col min="8" max="9" width="23.28515625" customWidth="1"/>
    <col min="10" max="10" width="32.85546875" customWidth="1"/>
  </cols>
  <sheetData>
    <row r="1" spans="1:10" ht="18" thickTop="1" thickBot="1" x14ac:dyDescent="0.35">
      <c r="A1" s="9" t="s">
        <v>12</v>
      </c>
      <c r="B1" s="9"/>
      <c r="C1" s="9"/>
      <c r="D1" s="9"/>
      <c r="E1" s="9"/>
      <c r="F1" s="9"/>
      <c r="G1" s="9"/>
      <c r="H1" s="9"/>
      <c r="I1" s="9"/>
      <c r="J1" s="9"/>
    </row>
    <row r="2" spans="1:10" ht="60" customHeight="1" thickTop="1" x14ac:dyDescent="0.25">
      <c r="A2" s="1" t="s">
        <v>0</v>
      </c>
      <c r="B2" s="2" t="s">
        <v>1</v>
      </c>
      <c r="C2" s="2" t="s">
        <v>4</v>
      </c>
      <c r="D2" s="2" t="s">
        <v>7</v>
      </c>
      <c r="E2" s="2" t="s">
        <v>3</v>
      </c>
      <c r="F2" s="2" t="s">
        <v>5</v>
      </c>
      <c r="G2" s="2" t="s">
        <v>6</v>
      </c>
      <c r="H2" s="2" t="s">
        <v>8</v>
      </c>
      <c r="I2" s="2" t="s">
        <v>13</v>
      </c>
      <c r="J2" s="10" t="s">
        <v>46</v>
      </c>
    </row>
    <row r="3" spans="1:10" ht="16.5" x14ac:dyDescent="0.25">
      <c r="A3" s="7" t="s">
        <v>2</v>
      </c>
      <c r="B3" s="3">
        <v>4543</v>
      </c>
      <c r="C3" s="4">
        <f>B3/8</f>
        <v>567.875</v>
      </c>
      <c r="D3" s="4">
        <f>B3+C3</f>
        <v>5110.875</v>
      </c>
      <c r="E3" s="4">
        <v>7038.666666666667</v>
      </c>
      <c r="F3" s="4">
        <f>E3*1000</f>
        <v>7038666.666666667</v>
      </c>
      <c r="G3" s="4">
        <f>F3/30</f>
        <v>234622.22222222222</v>
      </c>
      <c r="H3" s="4">
        <f>G3/D3</f>
        <v>45.906468505338559</v>
      </c>
      <c r="I3" s="6" t="s">
        <v>14</v>
      </c>
      <c r="J3" s="11"/>
    </row>
    <row r="4" spans="1:10" ht="16.5" x14ac:dyDescent="0.25">
      <c r="A4" s="7" t="s">
        <v>9</v>
      </c>
      <c r="B4" s="3">
        <v>219</v>
      </c>
      <c r="C4" s="4">
        <f t="shared" ref="C4:C8" si="0">B4/8</f>
        <v>27.375</v>
      </c>
      <c r="D4" s="4">
        <f t="shared" ref="D4:D8" si="1">B4+C4</f>
        <v>246.375</v>
      </c>
      <c r="E4" s="3">
        <v>969</v>
      </c>
      <c r="F4" s="4">
        <f t="shared" ref="F4:F8" si="2">E4*1000</f>
        <v>969000</v>
      </c>
      <c r="G4" s="4">
        <f t="shared" ref="G4:G8" si="3">F4/30</f>
        <v>32300</v>
      </c>
      <c r="H4" s="4">
        <f t="shared" ref="H4:H8" si="4">G4/D4</f>
        <v>131.10096397767632</v>
      </c>
      <c r="I4" s="6" t="s">
        <v>14</v>
      </c>
      <c r="J4" s="11"/>
    </row>
    <row r="5" spans="1:10" ht="16.5" x14ac:dyDescent="0.25">
      <c r="A5" s="7" t="s">
        <v>10</v>
      </c>
      <c r="B5" s="3">
        <v>93</v>
      </c>
      <c r="C5" s="4">
        <f t="shared" si="0"/>
        <v>11.625</v>
      </c>
      <c r="D5" s="4">
        <f t="shared" si="1"/>
        <v>104.625</v>
      </c>
      <c r="E5" s="3">
        <v>542</v>
      </c>
      <c r="F5" s="4">
        <f t="shared" si="2"/>
        <v>542000</v>
      </c>
      <c r="G5" s="4">
        <f t="shared" si="3"/>
        <v>18066.666666666668</v>
      </c>
      <c r="H5" s="4">
        <f t="shared" si="4"/>
        <v>172.68020708880925</v>
      </c>
      <c r="I5" s="5" t="s">
        <v>15</v>
      </c>
      <c r="J5" s="11"/>
    </row>
    <row r="6" spans="1:10" ht="16.5" x14ac:dyDescent="0.25">
      <c r="A6" s="7" t="s">
        <v>11</v>
      </c>
      <c r="B6" s="3">
        <v>2124</v>
      </c>
      <c r="C6" s="4">
        <f t="shared" si="0"/>
        <v>265.5</v>
      </c>
      <c r="D6" s="4">
        <f t="shared" si="1"/>
        <v>2389.5</v>
      </c>
      <c r="E6" s="3">
        <v>17585</v>
      </c>
      <c r="F6" s="4">
        <f t="shared" si="2"/>
        <v>17585000</v>
      </c>
      <c r="G6" s="4">
        <f t="shared" si="3"/>
        <v>586166.66666666663</v>
      </c>
      <c r="H6" s="4">
        <f t="shared" si="4"/>
        <v>245.30933947129802</v>
      </c>
      <c r="I6" s="5" t="s">
        <v>15</v>
      </c>
      <c r="J6" s="11"/>
    </row>
    <row r="7" spans="1:10" ht="16.5" x14ac:dyDescent="0.25">
      <c r="A7" s="7" t="s">
        <v>16</v>
      </c>
      <c r="B7" s="3">
        <v>92</v>
      </c>
      <c r="C7" s="4">
        <f t="shared" si="0"/>
        <v>11.5</v>
      </c>
      <c r="D7" s="4">
        <f t="shared" si="1"/>
        <v>103.5</v>
      </c>
      <c r="E7" s="3">
        <v>497</v>
      </c>
      <c r="F7" s="4">
        <f t="shared" si="2"/>
        <v>497000</v>
      </c>
      <c r="G7" s="4">
        <f t="shared" si="3"/>
        <v>16566.666666666668</v>
      </c>
      <c r="H7" s="4">
        <f t="shared" si="4"/>
        <v>160.0644122383253</v>
      </c>
      <c r="I7" s="5" t="s">
        <v>15</v>
      </c>
      <c r="J7" s="11"/>
    </row>
    <row r="8" spans="1:10" ht="16.5" x14ac:dyDescent="0.25">
      <c r="A8" s="7" t="s">
        <v>17</v>
      </c>
      <c r="B8" s="3">
        <v>614</v>
      </c>
      <c r="C8" s="4">
        <f t="shared" si="0"/>
        <v>76.75</v>
      </c>
      <c r="D8" s="4">
        <f t="shared" si="1"/>
        <v>690.75</v>
      </c>
      <c r="E8" s="3">
        <v>7944</v>
      </c>
      <c r="F8" s="4">
        <f t="shared" si="2"/>
        <v>7944000</v>
      </c>
      <c r="G8" s="4">
        <f t="shared" si="3"/>
        <v>264800</v>
      </c>
      <c r="H8" s="4">
        <f t="shared" si="4"/>
        <v>383.35142960550127</v>
      </c>
      <c r="I8" s="5" t="s">
        <v>15</v>
      </c>
      <c r="J8" s="11"/>
    </row>
    <row r="9" spans="1:10" ht="16.5" x14ac:dyDescent="0.25">
      <c r="A9" s="7" t="s">
        <v>18</v>
      </c>
      <c r="B9" s="3">
        <v>274</v>
      </c>
      <c r="C9" s="4">
        <f t="shared" ref="C9:C13" si="5">B9/8</f>
        <v>34.25</v>
      </c>
      <c r="D9" s="4">
        <f t="shared" ref="D9:D13" si="6">B9+C9</f>
        <v>308.25</v>
      </c>
      <c r="E9" s="3">
        <v>528</v>
      </c>
      <c r="F9" s="4">
        <f t="shared" ref="F9:F13" si="7">E9*1000</f>
        <v>528000</v>
      </c>
      <c r="G9" s="4">
        <f t="shared" ref="G9:G13" si="8">F9/30</f>
        <v>17600</v>
      </c>
      <c r="H9" s="4">
        <f t="shared" ref="H9:H13" si="9">G9/D9</f>
        <v>57.096512570965125</v>
      </c>
      <c r="I9" s="6" t="s">
        <v>14</v>
      </c>
      <c r="J9" s="11"/>
    </row>
    <row r="10" spans="1:10" ht="16.5" x14ac:dyDescent="0.25">
      <c r="A10" s="7" t="s">
        <v>19</v>
      </c>
      <c r="B10" s="3">
        <v>88</v>
      </c>
      <c r="C10" s="4">
        <f t="shared" si="5"/>
        <v>11</v>
      </c>
      <c r="D10" s="4">
        <f t="shared" si="6"/>
        <v>99</v>
      </c>
      <c r="E10" s="3">
        <v>40</v>
      </c>
      <c r="F10" s="4">
        <f t="shared" si="7"/>
        <v>40000</v>
      </c>
      <c r="G10" s="4">
        <f t="shared" si="8"/>
        <v>1333.3333333333333</v>
      </c>
      <c r="H10" s="4">
        <f t="shared" si="9"/>
        <v>13.468013468013467</v>
      </c>
      <c r="I10" s="6" t="s">
        <v>14</v>
      </c>
      <c r="J10" s="11"/>
    </row>
    <row r="11" spans="1:10" ht="16.5" x14ac:dyDescent="0.25">
      <c r="A11" s="8" t="s">
        <v>20</v>
      </c>
      <c r="B11" s="3">
        <v>3214</v>
      </c>
      <c r="C11" s="4">
        <f t="shared" si="5"/>
        <v>401.75</v>
      </c>
      <c r="D11" s="4">
        <f t="shared" si="6"/>
        <v>3615.75</v>
      </c>
      <c r="E11" s="3">
        <v>44050</v>
      </c>
      <c r="F11" s="4">
        <f t="shared" si="7"/>
        <v>44050000</v>
      </c>
      <c r="G11" s="4">
        <f t="shared" si="8"/>
        <v>1468333.3333333333</v>
      </c>
      <c r="H11" s="4">
        <f t="shared" si="9"/>
        <v>406.09371038742535</v>
      </c>
      <c r="I11" s="5" t="s">
        <v>15</v>
      </c>
      <c r="J11" s="11"/>
    </row>
    <row r="12" spans="1:10" ht="16.5" x14ac:dyDescent="0.25">
      <c r="A12" s="7" t="s">
        <v>21</v>
      </c>
      <c r="B12" s="3">
        <v>1152</v>
      </c>
      <c r="C12" s="4">
        <f t="shared" si="5"/>
        <v>144</v>
      </c>
      <c r="D12" s="4">
        <f t="shared" si="6"/>
        <v>1296</v>
      </c>
      <c r="E12" s="3">
        <v>3766</v>
      </c>
      <c r="F12" s="4">
        <f t="shared" si="7"/>
        <v>3766000</v>
      </c>
      <c r="G12" s="4">
        <f t="shared" si="8"/>
        <v>125533.33333333333</v>
      </c>
      <c r="H12" s="4">
        <f t="shared" si="9"/>
        <v>96.862139917695472</v>
      </c>
      <c r="I12" s="6" t="s">
        <v>14</v>
      </c>
      <c r="J12" s="11"/>
    </row>
    <row r="13" spans="1:10" ht="16.5" x14ac:dyDescent="0.25">
      <c r="A13" s="7" t="s">
        <v>22</v>
      </c>
      <c r="B13" s="3">
        <f>2436+1250</f>
        <v>3686</v>
      </c>
      <c r="C13" s="4">
        <f t="shared" si="5"/>
        <v>460.75</v>
      </c>
      <c r="D13" s="4">
        <f t="shared" si="6"/>
        <v>4146.75</v>
      </c>
      <c r="E13" s="3">
        <v>77623</v>
      </c>
      <c r="F13" s="4">
        <f t="shared" si="7"/>
        <v>77623000</v>
      </c>
      <c r="G13" s="4">
        <f t="shared" si="8"/>
        <v>2587433.3333333335</v>
      </c>
      <c r="H13" s="4">
        <f t="shared" si="9"/>
        <v>623.96656015755309</v>
      </c>
      <c r="I13" s="5" t="s">
        <v>15</v>
      </c>
      <c r="J13" s="11"/>
    </row>
    <row r="14" spans="1:10" ht="16.5" x14ac:dyDescent="0.25">
      <c r="A14" s="7" t="s">
        <v>23</v>
      </c>
      <c r="B14" s="3">
        <v>2244</v>
      </c>
      <c r="C14" s="4">
        <f t="shared" ref="C14:C15" si="10">B14/8</f>
        <v>280.5</v>
      </c>
      <c r="D14" s="4">
        <f t="shared" ref="D14:D15" si="11">B14+C14</f>
        <v>2524.5</v>
      </c>
      <c r="E14" s="3">
        <f>31140+29+46</f>
        <v>31215</v>
      </c>
      <c r="F14" s="4">
        <f t="shared" ref="F14:F15" si="12">E14*1000</f>
        <v>31215000</v>
      </c>
      <c r="G14" s="4">
        <f t="shared" ref="G14:G15" si="13">F14/30</f>
        <v>1040500</v>
      </c>
      <c r="H14" s="4">
        <f t="shared" ref="H14:H15" si="14">G14/D14</f>
        <v>412.16082392552983</v>
      </c>
      <c r="I14" s="5" t="s">
        <v>15</v>
      </c>
      <c r="J14" s="11"/>
    </row>
    <row r="15" spans="1:10" ht="16.5" x14ac:dyDescent="0.25">
      <c r="A15" s="7" t="s">
        <v>24</v>
      </c>
      <c r="B15" s="3">
        <v>1103</v>
      </c>
      <c r="C15" s="4">
        <f t="shared" si="10"/>
        <v>137.875</v>
      </c>
      <c r="D15" s="4">
        <f t="shared" si="11"/>
        <v>1240.875</v>
      </c>
      <c r="E15" s="3">
        <f>1376+2404+118+39+1062</f>
        <v>4999</v>
      </c>
      <c r="F15" s="4">
        <f t="shared" si="12"/>
        <v>4999000</v>
      </c>
      <c r="G15" s="4">
        <f t="shared" si="13"/>
        <v>166633.33333333334</v>
      </c>
      <c r="H15" s="4">
        <f t="shared" si="14"/>
        <v>134.28696148551091</v>
      </c>
      <c r="I15" s="6" t="s">
        <v>14</v>
      </c>
      <c r="J15" s="11"/>
    </row>
    <row r="16" spans="1:10" ht="16.5" x14ac:dyDescent="0.25">
      <c r="A16" s="7" t="s">
        <v>25</v>
      </c>
      <c r="B16" s="3">
        <v>1454</v>
      </c>
      <c r="C16" s="4">
        <f t="shared" ref="C16:C18" si="15">B16/8</f>
        <v>181.75</v>
      </c>
      <c r="D16" s="4">
        <f t="shared" ref="D16:D34" si="16">B16+C16</f>
        <v>1635.75</v>
      </c>
      <c r="E16" s="3">
        <v>19098</v>
      </c>
      <c r="F16" s="4">
        <f t="shared" ref="F16:F18" si="17">E16*1000</f>
        <v>19098000</v>
      </c>
      <c r="G16" s="4">
        <f t="shared" ref="G16:G18" si="18">F16/30</f>
        <v>636600</v>
      </c>
      <c r="H16" s="4">
        <f t="shared" ref="H16:H37" si="19">G16/D16</f>
        <v>389.17927556166899</v>
      </c>
      <c r="I16" s="5" t="s">
        <v>15</v>
      </c>
      <c r="J16" s="11"/>
    </row>
    <row r="17" spans="1:10" ht="16.5" x14ac:dyDescent="0.25">
      <c r="A17" s="7" t="s">
        <v>26</v>
      </c>
      <c r="B17" s="3">
        <v>474</v>
      </c>
      <c r="C17" s="4">
        <f t="shared" si="15"/>
        <v>59.25</v>
      </c>
      <c r="D17" s="4">
        <f t="shared" si="16"/>
        <v>533.25</v>
      </c>
      <c r="E17" s="3">
        <v>1091</v>
      </c>
      <c r="F17" s="4">
        <f t="shared" si="17"/>
        <v>1091000</v>
      </c>
      <c r="G17" s="4">
        <f t="shared" si="18"/>
        <v>36366.666666666664</v>
      </c>
      <c r="H17" s="4">
        <f t="shared" si="19"/>
        <v>68.198155961869034</v>
      </c>
      <c r="I17" s="6" t="s">
        <v>14</v>
      </c>
      <c r="J17" s="11"/>
    </row>
    <row r="18" spans="1:10" ht="16.5" x14ac:dyDescent="0.25">
      <c r="A18" s="7" t="s">
        <v>27</v>
      </c>
      <c r="B18" s="3">
        <v>1780</v>
      </c>
      <c r="C18" s="4">
        <f t="shared" si="15"/>
        <v>222.5</v>
      </c>
      <c r="D18" s="4">
        <f t="shared" si="16"/>
        <v>2002.5</v>
      </c>
      <c r="E18" s="3">
        <v>29612</v>
      </c>
      <c r="F18" s="4">
        <f t="shared" si="17"/>
        <v>29612000</v>
      </c>
      <c r="G18" s="4">
        <f t="shared" si="18"/>
        <v>987066.66666666663</v>
      </c>
      <c r="H18" s="4">
        <f t="shared" si="19"/>
        <v>492.9171868497711</v>
      </c>
      <c r="I18" s="5" t="s">
        <v>15</v>
      </c>
      <c r="J18" s="11"/>
    </row>
    <row r="19" spans="1:10" ht="16.5" x14ac:dyDescent="0.25">
      <c r="A19" s="7" t="s">
        <v>28</v>
      </c>
      <c r="B19" s="3">
        <v>370</v>
      </c>
      <c r="C19" s="4">
        <f t="shared" ref="C19:C34" si="20">B19/8</f>
        <v>46.25</v>
      </c>
      <c r="D19" s="4">
        <f t="shared" si="16"/>
        <v>416.25</v>
      </c>
      <c r="E19" s="3">
        <v>83</v>
      </c>
      <c r="F19" s="4">
        <f t="shared" ref="F19:F37" si="21">E19*1000</f>
        <v>83000</v>
      </c>
      <c r="G19" s="4">
        <f t="shared" ref="G19:G37" si="22">F19/30</f>
        <v>2766.6666666666665</v>
      </c>
      <c r="H19" s="4">
        <f t="shared" si="19"/>
        <v>6.6466466466466461</v>
      </c>
      <c r="I19" s="6" t="s">
        <v>14</v>
      </c>
      <c r="J19" s="11"/>
    </row>
    <row r="20" spans="1:10" ht="17.25" customHeight="1" x14ac:dyDescent="0.25">
      <c r="A20" s="7" t="s">
        <v>29</v>
      </c>
      <c r="B20" s="3">
        <v>1495</v>
      </c>
      <c r="C20" s="4">
        <f t="shared" si="20"/>
        <v>186.875</v>
      </c>
      <c r="D20" s="4">
        <f t="shared" si="16"/>
        <v>1681.875</v>
      </c>
      <c r="E20" s="3">
        <v>11545</v>
      </c>
      <c r="F20" s="4">
        <f t="shared" si="21"/>
        <v>11545000</v>
      </c>
      <c r="G20" s="4">
        <f t="shared" si="22"/>
        <v>384833.33333333331</v>
      </c>
      <c r="H20" s="4">
        <f t="shared" si="19"/>
        <v>228.8120896816549</v>
      </c>
      <c r="I20" s="5" t="s">
        <v>15</v>
      </c>
      <c r="J20" s="11"/>
    </row>
    <row r="21" spans="1:10" ht="16.5" x14ac:dyDescent="0.25">
      <c r="A21" s="7" t="s">
        <v>30</v>
      </c>
      <c r="B21" s="3">
        <v>270</v>
      </c>
      <c r="C21" s="4">
        <f t="shared" si="20"/>
        <v>33.75</v>
      </c>
      <c r="D21" s="4">
        <f t="shared" si="16"/>
        <v>303.75</v>
      </c>
      <c r="E21" s="3">
        <v>1682</v>
      </c>
      <c r="F21" s="4">
        <f t="shared" si="21"/>
        <v>1682000</v>
      </c>
      <c r="G21" s="4">
        <f t="shared" si="22"/>
        <v>56066.666666666664</v>
      </c>
      <c r="H21" s="4">
        <f t="shared" si="19"/>
        <v>184.58161865569272</v>
      </c>
      <c r="I21" s="5" t="s">
        <v>15</v>
      </c>
      <c r="J21" s="11"/>
    </row>
    <row r="22" spans="1:10" ht="16.5" x14ac:dyDescent="0.25">
      <c r="A22" s="7" t="s">
        <v>31</v>
      </c>
      <c r="B22" s="3">
        <v>91</v>
      </c>
      <c r="C22" s="4">
        <f t="shared" si="20"/>
        <v>11.375</v>
      </c>
      <c r="D22" s="4">
        <f t="shared" si="16"/>
        <v>102.375</v>
      </c>
      <c r="E22" s="3">
        <v>180</v>
      </c>
      <c r="F22" s="4">
        <f t="shared" si="21"/>
        <v>180000</v>
      </c>
      <c r="G22" s="4">
        <f t="shared" si="22"/>
        <v>6000</v>
      </c>
      <c r="H22" s="4">
        <f t="shared" si="19"/>
        <v>58.608058608058606</v>
      </c>
      <c r="I22" s="6" t="s">
        <v>14</v>
      </c>
      <c r="J22" s="11"/>
    </row>
    <row r="23" spans="1:10" ht="16.5" x14ac:dyDescent="0.25">
      <c r="A23" s="7" t="s">
        <v>32</v>
      </c>
      <c r="B23" s="3">
        <v>110</v>
      </c>
      <c r="C23" s="4">
        <f t="shared" si="20"/>
        <v>13.75</v>
      </c>
      <c r="D23" s="4">
        <f t="shared" si="16"/>
        <v>123.75</v>
      </c>
      <c r="E23" s="3">
        <v>93</v>
      </c>
      <c r="F23" s="4">
        <f t="shared" si="21"/>
        <v>93000</v>
      </c>
      <c r="G23" s="4">
        <f t="shared" si="22"/>
        <v>3100</v>
      </c>
      <c r="H23" s="4">
        <f t="shared" si="19"/>
        <v>25.050505050505052</v>
      </c>
      <c r="I23" s="6" t="s">
        <v>14</v>
      </c>
      <c r="J23" s="11"/>
    </row>
    <row r="24" spans="1:10" ht="16.5" x14ac:dyDescent="0.25">
      <c r="A24" s="7" t="s">
        <v>33</v>
      </c>
      <c r="B24" s="3">
        <v>107</v>
      </c>
      <c r="C24" s="4">
        <f t="shared" si="20"/>
        <v>13.375</v>
      </c>
      <c r="D24" s="4">
        <f t="shared" si="16"/>
        <v>120.375</v>
      </c>
      <c r="E24" s="3">
        <v>762</v>
      </c>
      <c r="F24" s="4">
        <f t="shared" si="21"/>
        <v>762000</v>
      </c>
      <c r="G24" s="4">
        <f t="shared" si="22"/>
        <v>25400</v>
      </c>
      <c r="H24" s="4">
        <f t="shared" si="19"/>
        <v>211.00726895119419</v>
      </c>
      <c r="I24" s="5" t="s">
        <v>15</v>
      </c>
      <c r="J24" s="11"/>
    </row>
    <row r="25" spans="1:10" ht="16.5" x14ac:dyDescent="0.25">
      <c r="A25" s="7" t="s">
        <v>34</v>
      </c>
      <c r="B25" s="3">
        <v>242</v>
      </c>
      <c r="C25" s="4">
        <f t="shared" si="20"/>
        <v>30.25</v>
      </c>
      <c r="D25" s="4">
        <f t="shared" si="16"/>
        <v>272.25</v>
      </c>
      <c r="E25" s="3">
        <v>765</v>
      </c>
      <c r="F25" s="4">
        <f t="shared" si="21"/>
        <v>765000</v>
      </c>
      <c r="G25" s="4">
        <f t="shared" si="22"/>
        <v>25500</v>
      </c>
      <c r="H25" s="4">
        <f t="shared" si="19"/>
        <v>93.663911845730027</v>
      </c>
      <c r="I25" s="6" t="s">
        <v>14</v>
      </c>
      <c r="J25" s="11"/>
    </row>
    <row r="26" spans="1:10" ht="16.5" x14ac:dyDescent="0.25">
      <c r="A26" s="7" t="s">
        <v>35</v>
      </c>
      <c r="B26" s="3">
        <v>179</v>
      </c>
      <c r="C26" s="4">
        <f t="shared" si="20"/>
        <v>22.375</v>
      </c>
      <c r="D26" s="4">
        <f t="shared" si="16"/>
        <v>201.375</v>
      </c>
      <c r="E26" s="3">
        <v>745</v>
      </c>
      <c r="F26" s="4">
        <f t="shared" si="21"/>
        <v>745000</v>
      </c>
      <c r="G26" s="4">
        <f t="shared" si="22"/>
        <v>24833.333333333332</v>
      </c>
      <c r="H26" s="4">
        <f t="shared" si="19"/>
        <v>123.31884957583281</v>
      </c>
      <c r="I26" s="6" t="s">
        <v>14</v>
      </c>
      <c r="J26" s="11"/>
    </row>
    <row r="27" spans="1:10" ht="16.5" x14ac:dyDescent="0.25">
      <c r="A27" s="7" t="s">
        <v>36</v>
      </c>
      <c r="B27" s="3">
        <v>915</v>
      </c>
      <c r="C27" s="4">
        <f t="shared" si="20"/>
        <v>114.375</v>
      </c>
      <c r="D27" s="4">
        <f t="shared" si="16"/>
        <v>1029.375</v>
      </c>
      <c r="E27" s="3">
        <v>14657</v>
      </c>
      <c r="F27" s="4">
        <f t="shared" si="21"/>
        <v>14657000</v>
      </c>
      <c r="G27" s="4">
        <f t="shared" si="22"/>
        <v>488566.66666666669</v>
      </c>
      <c r="H27" s="4">
        <f t="shared" si="19"/>
        <v>474.62456992511642</v>
      </c>
      <c r="I27" s="5" t="s">
        <v>15</v>
      </c>
      <c r="J27" s="11"/>
    </row>
    <row r="28" spans="1:10" ht="16.5" x14ac:dyDescent="0.25">
      <c r="A28" s="7" t="s">
        <v>37</v>
      </c>
      <c r="B28" s="3">
        <v>463</v>
      </c>
      <c r="C28" s="4">
        <f t="shared" si="20"/>
        <v>57.875</v>
      </c>
      <c r="D28" s="4">
        <f t="shared" si="16"/>
        <v>520.875</v>
      </c>
      <c r="E28" s="3">
        <v>4182</v>
      </c>
      <c r="F28" s="4">
        <f t="shared" si="21"/>
        <v>4182000</v>
      </c>
      <c r="G28" s="4">
        <f t="shared" si="22"/>
        <v>139400</v>
      </c>
      <c r="H28" s="4">
        <f t="shared" si="19"/>
        <v>267.6265898728102</v>
      </c>
      <c r="I28" s="5" t="s">
        <v>15</v>
      </c>
      <c r="J28" s="11"/>
    </row>
    <row r="29" spans="1:10" ht="16.5" x14ac:dyDescent="0.25">
      <c r="A29" s="7" t="s">
        <v>38</v>
      </c>
      <c r="B29" s="3">
        <v>225</v>
      </c>
      <c r="C29" s="4">
        <f t="shared" si="20"/>
        <v>28.125</v>
      </c>
      <c r="D29" s="4">
        <f t="shared" si="16"/>
        <v>253.125</v>
      </c>
      <c r="E29" s="3">
        <v>1420</v>
      </c>
      <c r="F29" s="4">
        <f t="shared" si="21"/>
        <v>1420000</v>
      </c>
      <c r="G29" s="4">
        <f t="shared" si="22"/>
        <v>47333.333333333336</v>
      </c>
      <c r="H29" s="4">
        <f t="shared" si="19"/>
        <v>186.99588477366257</v>
      </c>
      <c r="I29" s="5" t="s">
        <v>15</v>
      </c>
      <c r="J29" s="11"/>
    </row>
    <row r="30" spans="1:10" ht="16.5" x14ac:dyDescent="0.25">
      <c r="A30" s="7" t="s">
        <v>39</v>
      </c>
      <c r="B30" s="3">
        <v>210</v>
      </c>
      <c r="C30" s="4">
        <f t="shared" si="20"/>
        <v>26.25</v>
      </c>
      <c r="D30" s="4">
        <f t="shared" si="16"/>
        <v>236.25</v>
      </c>
      <c r="E30" s="3">
        <v>2359</v>
      </c>
      <c r="F30" s="4">
        <f t="shared" si="21"/>
        <v>2359000</v>
      </c>
      <c r="G30" s="4">
        <f t="shared" si="22"/>
        <v>78633.333333333328</v>
      </c>
      <c r="H30" s="4">
        <f t="shared" si="19"/>
        <v>332.83950617283949</v>
      </c>
      <c r="I30" s="5" t="s">
        <v>15</v>
      </c>
      <c r="J30" s="11"/>
    </row>
    <row r="31" spans="1:10" ht="16.5" x14ac:dyDescent="0.25">
      <c r="A31" s="7" t="s">
        <v>40</v>
      </c>
      <c r="B31" s="3">
        <v>311</v>
      </c>
      <c r="C31" s="4">
        <f t="shared" si="20"/>
        <v>38.875</v>
      </c>
      <c r="D31" s="4">
        <f t="shared" si="16"/>
        <v>349.875</v>
      </c>
      <c r="E31" s="3">
        <v>63</v>
      </c>
      <c r="F31" s="4">
        <f t="shared" si="21"/>
        <v>63000</v>
      </c>
      <c r="G31" s="4">
        <f t="shared" si="22"/>
        <v>2100</v>
      </c>
      <c r="H31" s="4">
        <f t="shared" si="19"/>
        <v>6.002143622722401</v>
      </c>
      <c r="I31" s="6" t="s">
        <v>14</v>
      </c>
      <c r="J31" s="11"/>
    </row>
    <row r="32" spans="1:10" ht="16.5" x14ac:dyDescent="0.25">
      <c r="A32" s="7" t="s">
        <v>41</v>
      </c>
      <c r="B32" s="3">
        <v>75</v>
      </c>
      <c r="C32" s="4">
        <f t="shared" si="20"/>
        <v>9.375</v>
      </c>
      <c r="D32" s="4">
        <f t="shared" si="16"/>
        <v>84.375</v>
      </c>
      <c r="E32" s="3">
        <v>736</v>
      </c>
      <c r="F32" s="4">
        <f t="shared" si="21"/>
        <v>736000</v>
      </c>
      <c r="G32" s="4">
        <f t="shared" si="22"/>
        <v>24533.333333333332</v>
      </c>
      <c r="H32" s="4">
        <f t="shared" si="19"/>
        <v>290.76543209876542</v>
      </c>
      <c r="I32" s="5" t="s">
        <v>15</v>
      </c>
      <c r="J32" s="11"/>
    </row>
    <row r="33" spans="1:10" ht="16.5" x14ac:dyDescent="0.25">
      <c r="A33" s="7" t="s">
        <v>42</v>
      </c>
      <c r="B33" s="3">
        <v>343</v>
      </c>
      <c r="C33" s="4">
        <f t="shared" si="20"/>
        <v>42.875</v>
      </c>
      <c r="D33" s="4">
        <f t="shared" si="16"/>
        <v>385.875</v>
      </c>
      <c r="E33" s="3">
        <v>800</v>
      </c>
      <c r="F33" s="4">
        <f t="shared" si="21"/>
        <v>800000</v>
      </c>
      <c r="G33" s="4">
        <f t="shared" si="22"/>
        <v>26666.666666666668</v>
      </c>
      <c r="H33" s="4">
        <f t="shared" si="19"/>
        <v>69.10700788251809</v>
      </c>
      <c r="I33" s="6" t="s">
        <v>14</v>
      </c>
      <c r="J33" s="11"/>
    </row>
    <row r="34" spans="1:10" ht="16.5" x14ac:dyDescent="0.25">
      <c r="A34" s="7" t="s">
        <v>43</v>
      </c>
      <c r="B34" s="3">
        <v>143</v>
      </c>
      <c r="C34" s="4">
        <f t="shared" si="20"/>
        <v>17.875</v>
      </c>
      <c r="D34" s="4">
        <f t="shared" si="16"/>
        <v>160.875</v>
      </c>
      <c r="E34" s="3">
        <v>242</v>
      </c>
      <c r="F34" s="4">
        <f t="shared" si="21"/>
        <v>242000</v>
      </c>
      <c r="G34" s="4">
        <f t="shared" si="22"/>
        <v>8066.666666666667</v>
      </c>
      <c r="H34" s="4">
        <f t="shared" si="19"/>
        <v>50.142450142450144</v>
      </c>
      <c r="I34" s="6" t="s">
        <v>14</v>
      </c>
      <c r="J34" s="11"/>
    </row>
    <row r="35" spans="1:10" ht="16.5" x14ac:dyDescent="0.25">
      <c r="A35" s="7" t="s">
        <v>44</v>
      </c>
      <c r="B35" s="3">
        <v>270</v>
      </c>
      <c r="C35" s="4">
        <f t="shared" ref="C35" si="23">B35/8</f>
        <v>33.75</v>
      </c>
      <c r="D35" s="4">
        <f t="shared" ref="D35" si="24">B35+C35</f>
        <v>303.75</v>
      </c>
      <c r="E35" s="3">
        <v>3248</v>
      </c>
      <c r="F35" s="4">
        <f t="shared" si="21"/>
        <v>3248000</v>
      </c>
      <c r="G35" s="4">
        <f t="shared" si="22"/>
        <v>108266.66666666667</v>
      </c>
      <c r="H35" s="4">
        <f t="shared" si="19"/>
        <v>356.4334705075446</v>
      </c>
      <c r="I35" s="5" t="s">
        <v>15</v>
      </c>
      <c r="J35" s="11"/>
    </row>
    <row r="36" spans="1:10" ht="16.5" x14ac:dyDescent="0.25">
      <c r="A36" s="7" t="s">
        <v>45</v>
      </c>
      <c r="B36" s="3">
        <v>1475</v>
      </c>
      <c r="C36" s="4">
        <f t="shared" ref="C36:C37" si="25">B36/8</f>
        <v>184.375</v>
      </c>
      <c r="D36" s="4">
        <f t="shared" ref="D36:D37" si="26">B36+C36</f>
        <v>1659.375</v>
      </c>
      <c r="E36" s="3">
        <v>24979</v>
      </c>
      <c r="F36" s="4">
        <f t="shared" si="21"/>
        <v>24979000</v>
      </c>
      <c r="G36" s="4">
        <f t="shared" si="22"/>
        <v>832633.33333333337</v>
      </c>
      <c r="H36" s="4">
        <f t="shared" si="19"/>
        <v>501.77526679221597</v>
      </c>
      <c r="I36" s="5" t="s">
        <v>15</v>
      </c>
      <c r="J36" s="11"/>
    </row>
    <row r="37" spans="1:10" ht="16.5" x14ac:dyDescent="0.25">
      <c r="A37" s="7" t="s">
        <v>47</v>
      </c>
      <c r="B37" s="3">
        <v>1825</v>
      </c>
      <c r="C37" s="4">
        <f t="shared" si="25"/>
        <v>228.125</v>
      </c>
      <c r="D37" s="4">
        <f t="shared" si="26"/>
        <v>2053.125</v>
      </c>
      <c r="E37" s="3">
        <v>24180</v>
      </c>
      <c r="F37" s="4">
        <f t="shared" si="21"/>
        <v>24180000</v>
      </c>
      <c r="G37" s="4">
        <f t="shared" si="22"/>
        <v>806000</v>
      </c>
      <c r="H37" s="4">
        <f t="shared" si="19"/>
        <v>392.57229832572301</v>
      </c>
      <c r="I37" s="5" t="s">
        <v>15</v>
      </c>
      <c r="J37" s="11"/>
    </row>
    <row r="38" spans="1:10" ht="16.5" x14ac:dyDescent="0.25">
      <c r="A38" s="7"/>
      <c r="B38" s="3"/>
      <c r="C38" s="4"/>
      <c r="D38" s="4"/>
      <c r="E38" s="3"/>
      <c r="F38" s="4"/>
      <c r="G38" s="4"/>
      <c r="H38" s="4"/>
      <c r="I38" s="5"/>
    </row>
  </sheetData>
  <autoFilter ref="A2:J20"/>
  <mergeCells count="2">
    <mergeCell ref="A1:J1"/>
    <mergeCell ref="J2:J3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Castro Castro</dc:creator>
  <cp:lastModifiedBy>Leidy Marcela Alfaro</cp:lastModifiedBy>
  <dcterms:created xsi:type="dcterms:W3CDTF">2018-02-12T23:56:24Z</dcterms:created>
  <dcterms:modified xsi:type="dcterms:W3CDTF">2020-05-13T00:22:34Z</dcterms:modified>
</cp:coreProperties>
</file>